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rablikova\Documents\2014 - 2020\podklady pro výzvy\návrh výzev dočerpání 2023\"/>
    </mc:Choice>
  </mc:AlternateContent>
  <bookViews>
    <workbookView xWindow="360" yWindow="255" windowWidth="13395" windowHeight="7350"/>
  </bookViews>
  <sheets>
    <sheet name="Kumulativní rozpočet projektu" sheetId="1" r:id="rId1"/>
    <sheet name="List2" sheetId="2" r:id="rId2"/>
  </sheets>
  <definedNames>
    <definedName name="_Toc422476566" localSheetId="1">List2!$B$23</definedName>
    <definedName name="_Toc422476567" localSheetId="1">List2!$B$24</definedName>
    <definedName name="_Toc422476568" localSheetId="1">List2!$B$25</definedName>
    <definedName name="_Toc422476569" localSheetId="1">List2!$B$26</definedName>
    <definedName name="_Toc422476571" localSheetId="1">List2!$B$27</definedName>
    <definedName name="_Toc422476573" localSheetId="1">List2!$B$28</definedName>
    <definedName name="_Toc422476574" localSheetId="1">List2!$B$29</definedName>
    <definedName name="_Toc422476575" localSheetId="1">List2!$B$30</definedName>
    <definedName name="_Toc422476576" localSheetId="1">List2!$B$31</definedName>
  </definedNames>
  <calcPr calcId="162913"/>
</workbook>
</file>

<file path=xl/calcChain.xml><?xml version="1.0" encoding="utf-8"?>
<calcChain xmlns="http://schemas.openxmlformats.org/spreadsheetml/2006/main">
  <c r="N30" i="1" l="1"/>
  <c r="M30" i="1"/>
  <c r="J20" i="1" l="1"/>
  <c r="F16" i="1" l="1"/>
  <c r="F23" i="1"/>
  <c r="F21" i="1"/>
  <c r="I21" i="1"/>
  <c r="F20" i="1" l="1"/>
  <c r="I20" i="1" s="1"/>
  <c r="D29" i="1" l="1"/>
  <c r="E29" i="1"/>
  <c r="J29" i="1"/>
  <c r="J19" i="1"/>
  <c r="J30" i="1" s="1"/>
  <c r="F22" i="1"/>
  <c r="I22" i="1" s="1"/>
  <c r="E19" i="1"/>
  <c r="F18" i="1"/>
  <c r="I18" i="1" s="1"/>
  <c r="I23" i="1"/>
  <c r="F24" i="1"/>
  <c r="I24" i="1" s="1"/>
  <c r="F25" i="1"/>
  <c r="I25" i="1" s="1"/>
  <c r="F26" i="1"/>
  <c r="I26" i="1" s="1"/>
  <c r="F27" i="1"/>
  <c r="I27" i="1" s="1"/>
  <c r="F28" i="1"/>
  <c r="I28" i="1" s="1"/>
  <c r="L16" i="1"/>
  <c r="F17" i="1"/>
  <c r="I17" i="1" s="1"/>
  <c r="E30" i="1" l="1"/>
  <c r="D30" i="1"/>
  <c r="L22" i="1"/>
  <c r="K22" i="1" s="1"/>
  <c r="L17" i="1"/>
  <c r="L18" i="1"/>
  <c r="K18" i="1" s="1"/>
  <c r="I29" i="1"/>
  <c r="F29" i="1"/>
  <c r="F19" i="1"/>
  <c r="F30" i="1" l="1"/>
  <c r="L19" i="1"/>
  <c r="L21" i="1" s="1"/>
  <c r="K21" i="1" s="1"/>
  <c r="K17" i="1"/>
  <c r="I16" i="1"/>
  <c r="L20" i="1" l="1"/>
  <c r="K20" i="1" s="1"/>
  <c r="K16" i="1"/>
  <c r="K19" i="1" s="1"/>
  <c r="I19" i="1"/>
  <c r="I30" i="1" s="1"/>
  <c r="C14" i="1"/>
  <c r="E44" i="2"/>
  <c r="C34" i="1" l="1"/>
  <c r="L23" i="1" l="1"/>
  <c r="L24" i="1" l="1"/>
  <c r="L25" i="1" s="1"/>
  <c r="L26" i="1" s="1"/>
  <c r="K23" i="1"/>
  <c r="L27" i="1" l="1"/>
  <c r="L28" i="1" s="1"/>
  <c r="K26" i="1"/>
  <c r="K25" i="1"/>
  <c r="K24" i="1"/>
  <c r="K27" i="1" l="1"/>
  <c r="L29" i="1" l="1"/>
  <c r="L30" i="1" s="1"/>
  <c r="K28" i="1"/>
  <c r="K29" i="1" s="1"/>
  <c r="K30" i="1" s="1"/>
  <c r="C35" i="1" l="1"/>
  <c r="C36" i="1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0" authorId="2" shapeId="0">
      <text>
        <r>
          <rPr>
            <sz val="9"/>
            <color indexed="81"/>
            <rFont val="Tahoma"/>
            <family val="2"/>
            <charset val="238"/>
          </rPr>
          <t>Rezerva je nezpůsobilým výdajem</t>
        </r>
      </text>
    </comment>
    <comment ref="B21" authorId="2" shapeId="0">
      <text>
        <r>
          <rPr>
            <sz val="9"/>
            <color indexed="81"/>
            <rFont val="Tahoma"/>
            <family val="2"/>
            <charset val="238"/>
          </rPr>
          <t>Výdaje na nákup nemovitosti, tj. pozemku, pozemku včetně stavby, která je jeho součástí, příp.
stavby, která není součástí pozemku, jsou způsobilým výdajem v případě, že jsou splněny
kumulativně následující podmínky:
a) pořizovací cena nemovitosti může být započtena maximálně do výše 10 % celkových
způsobilých přímých realizačních výdajů na projekt,
b) pozemek bude oceněn znaleckým posudkem (nesmí být starší než 6 měsíců před
datem podání žádosti o podporu z OPŽP) vyhotoveným znalcem dle zákona
č. 151/1997 Sb., o oceňování majetku, ve znění pozdějších předpisů,
c) způsobilým výdajem je pořizovací cena, maximálně však do výše ceny zjištěné
znaleckým posudkem,8
d) musí být v souladu s cíli projektu.
V PO 1 u projektů SC 1.1 a 1.2 nejsou způsobilým výdajem výdaje na nákup pozemků nad liniovými
stavbami a nákup staveb.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sharedStrings.xml><?xml version="1.0" encoding="utf-8"?>
<sst xmlns="http://schemas.openxmlformats.org/spreadsheetml/2006/main" count="64" uniqueCount="64">
  <si>
    <t>Souhrnný rozpočet</t>
  </si>
  <si>
    <t>Propagace</t>
  </si>
  <si>
    <t>Celkem</t>
  </si>
  <si>
    <t>Celkové nezpůsobilé výdaje projektu</t>
  </si>
  <si>
    <t>Celkové způsobilé výdaje projektu</t>
  </si>
  <si>
    <t>procento DPH [%]</t>
  </si>
  <si>
    <t>KDYŽ(B2="ano";C6*0,22;KDYŽ(B2="ne";C6*0,05;"chyba"))</t>
  </si>
  <si>
    <t xml:space="preserve">Celkem </t>
  </si>
  <si>
    <t>Cena bez DPH</t>
  </si>
  <si>
    <t>Cena s DPH</t>
  </si>
  <si>
    <t>Celkové výdaje projektu</t>
  </si>
  <si>
    <t>Způsobilé výdaje po zohlednění limitů způsobilých výdajů a způsobilosti DPH</t>
  </si>
  <si>
    <t>Nezpůsobilá část celkových výdajů stanovená žadatelem (bez DPH)</t>
  </si>
  <si>
    <t>Komentář k nezpůsobilým výdajům stanoveným žadatelem:</t>
  </si>
  <si>
    <t>Žádost</t>
  </si>
  <si>
    <t>Technický dozor</t>
  </si>
  <si>
    <t>Autorský dozor</t>
  </si>
  <si>
    <t>Výběrové řízení</t>
  </si>
  <si>
    <t>Celkem (Přímé realizační výdaje)</t>
  </si>
  <si>
    <t>Procentní výše způsob. výdajů na projektovou přípravu</t>
  </si>
  <si>
    <t>V případě existence veřejné podpory u posuzovaného projektu se způsobilost výdajů na projektovou přípravu řídí kapitolou B.2.8 Pravidel pro žadatele a příjemce.</t>
  </si>
  <si>
    <t>Editovat pouze zelená pole!</t>
  </si>
  <si>
    <t>Důležité informace jsou označeny červeným trojúhelníkem v pravém horním rohu buněk.</t>
  </si>
  <si>
    <t>Regionální investiční podpora (článek 14)</t>
  </si>
  <si>
    <t>Investiční podpora pro malé a střední podniky (článek 17)</t>
  </si>
  <si>
    <t>Podpora pro podniky, které dosáhnou vyšší úrovně ochrany životního prostředí nad rámec norem EU nebo na zvýšení ochrany životního prostředí v případě absence norem EU (článek 36)</t>
  </si>
  <si>
    <t>Podpora na včasné přizpůsobení se normám Unie (článek 37)</t>
  </si>
  <si>
    <t>Investiční podpora na vysokoúčinnou kombinovanou výrobu tepla a elektrické energie (článek 40)</t>
  </si>
  <si>
    <t>Investiční podpora na sanaci kontaminovaných lokalit (článek 45)</t>
  </si>
  <si>
    <t>Investiční podpora na energeticky účinné dálkové vytápění a chlazení (článek 46)</t>
  </si>
  <si>
    <t>Investiční podpora na recyklaci a opětovné využití odpadu (článek 47)</t>
  </si>
  <si>
    <t>Podpora na ekologické studie (článek 49)</t>
  </si>
  <si>
    <t>Podpora dle nařízení Komise (EU) č. 1407/2013 (de minimis)</t>
  </si>
  <si>
    <t>Podpora dle nařízení Komise (EU)  č. 360/2012</t>
  </si>
  <si>
    <t>investiční bez DPH</t>
  </si>
  <si>
    <t>neinvestiční bez DPH</t>
  </si>
  <si>
    <t>mimo Veřejnou podporu</t>
  </si>
  <si>
    <t>nerelevantní</t>
  </si>
  <si>
    <t>velký podnik</t>
  </si>
  <si>
    <t>střední podnik</t>
  </si>
  <si>
    <t>malý podnik</t>
  </si>
  <si>
    <t>stavební objekty</t>
  </si>
  <si>
    <t>realizace</t>
  </si>
  <si>
    <t>Nezpůsobilá část celkem</t>
  </si>
  <si>
    <t>Projektová dok. / studie / analýza</t>
  </si>
  <si>
    <t>Instrukce:</t>
  </si>
  <si>
    <t>Název žadatele:</t>
  </si>
  <si>
    <t>Název projektu:</t>
  </si>
  <si>
    <t>Specifické cíle:</t>
  </si>
  <si>
    <t>Specifický cíl/aktivita:</t>
  </si>
  <si>
    <t>veřejná podpora:</t>
  </si>
  <si>
    <t>Velikost podniku (pokud je relevantní):</t>
  </si>
  <si>
    <t>DPH:</t>
  </si>
  <si>
    <t>rezerva</t>
  </si>
  <si>
    <t>provozní soubory</t>
  </si>
  <si>
    <t>nákup pozemku</t>
  </si>
  <si>
    <t xml:space="preserve">aktivita 1.1.3 – odstraňování příčin nadměrného zatížení povrchových vod živinami </t>
  </si>
  <si>
    <t xml:space="preserve">aktivita 1.1.1 – výstavba kanalizace za předpokladu existence vyhovující ČOV, výstavba kanalizace za předpokladu související výstavby, modernizace  a intenzifikace ČOV vč. decentralizovaných řešení </t>
  </si>
  <si>
    <t>1.1 a 1.2</t>
  </si>
  <si>
    <t>aktivita 1.1.2  – výstavba, modernizace a intenzifikace ČOV</t>
  </si>
  <si>
    <t>aktivita 1.2.2 - výstavba a dostavba přivaděčů a rozvodných sítí pitné vody včetně souvisejících objektů sloužících veřejné potřebě</t>
  </si>
  <si>
    <t>aktivita 1.2.1 - výstavba a modernizace ÚV a zvyšování kvality zdrojů pitné vody včetně výstavby a modernizace systémů (technická opatření) pro ochranu zdrojů pitné vody v jejich bezprostřední blízkosti, sloužící veřejné potřebě</t>
  </si>
  <si>
    <t>Projektová příprava, dozor</t>
  </si>
  <si>
    <t>Kumulativní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</si>
</sst>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_K_č"/>
  </numFmts>
  <fonts count="13" x14ac:knownFonts="1"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Protection="1">
      <protection locked="0"/>
    </xf>
    <xf numFmtId="49" fontId="0" fillId="0" borderId="0" xfId="0" applyNumberFormat="1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7" fillId="0" borderId="0" xfId="0" applyFont="1" applyProtection="1"/>
    <xf numFmtId="0" fontId="0" fillId="0" borderId="0" xfId="0" applyNumberFormat="1" applyAlignment="1" applyProtection="1">
      <alignment horizontal="center"/>
    </xf>
    <xf numFmtId="0" fontId="0" fillId="0" borderId="13" xfId="0" applyBorder="1" applyProtection="1"/>
    <xf numFmtId="0" fontId="0" fillId="0" borderId="15" xfId="0" applyBorder="1" applyProtection="1"/>
    <xf numFmtId="0" fontId="0" fillId="0" borderId="0" xfId="0" applyBorder="1" applyProtection="1"/>
    <xf numFmtId="49" fontId="0" fillId="0" borderId="0" xfId="0" applyNumberFormat="1" applyBorder="1" applyProtection="1"/>
    <xf numFmtId="49" fontId="0" fillId="0" borderId="0" xfId="0" applyNumberFormat="1" applyBorder="1" applyAlignment="1" applyProtection="1">
      <alignment wrapText="1"/>
    </xf>
    <xf numFmtId="49" fontId="0" fillId="0" borderId="0" xfId="0" applyNumberFormat="1" applyFill="1" applyBorder="1" applyProtection="1"/>
    <xf numFmtId="0" fontId="5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</xf>
    <xf numFmtId="0" fontId="4" fillId="0" borderId="0" xfId="0" applyFont="1" applyAlignment="1" applyProtection="1"/>
    <xf numFmtId="164" fontId="2" fillId="0" borderId="0" xfId="0" applyNumberFormat="1" applyFont="1" applyBorder="1" applyProtection="1"/>
    <xf numFmtId="165" fontId="0" fillId="2" borderId="11" xfId="0" applyNumberFormat="1" applyFill="1" applyBorder="1" applyAlignment="1" applyProtection="1">
      <alignment horizontal="right"/>
      <protection locked="0"/>
    </xf>
    <xf numFmtId="165" fontId="0" fillId="2" borderId="12" xfId="0" applyNumberFormat="1" applyFill="1" applyBorder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3" borderId="13" xfId="0" applyNumberFormat="1" applyFill="1" applyBorder="1" applyAlignment="1" applyProtection="1">
      <alignment horizontal="right"/>
    </xf>
    <xf numFmtId="165" fontId="0" fillId="0" borderId="13" xfId="0" applyNumberFormat="1" applyFill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11" xfId="0" applyNumberFormat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" xfId="0" applyNumberFormat="1" applyFill="1" applyBorder="1" applyAlignment="1" applyProtection="1">
      <alignment horizontal="right"/>
    </xf>
    <xf numFmtId="165" fontId="7" fillId="0" borderId="1" xfId="0" applyNumberFormat="1" applyFont="1" applyBorder="1" applyAlignment="1" applyProtection="1">
      <alignment horizontal="right"/>
    </xf>
    <xf numFmtId="0" fontId="0" fillId="0" borderId="0" xfId="0" applyAlignment="1"/>
    <xf numFmtId="165" fontId="0" fillId="0" borderId="5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10" fillId="0" borderId="0" xfId="0" applyFont="1" applyAlignment="1" applyProtection="1">
      <alignment vertical="center" wrapText="1"/>
    </xf>
    <xf numFmtId="164" fontId="2" fillId="0" borderId="4" xfId="0" applyNumberFormat="1" applyFont="1" applyBorder="1" applyAlignment="1" applyProtection="1">
      <alignment vertical="top"/>
    </xf>
    <xf numFmtId="164" fontId="2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Alignment="1">
      <alignment vertical="top"/>
    </xf>
    <xf numFmtId="0" fontId="2" fillId="0" borderId="5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2" fillId="0" borderId="6" xfId="0" applyNumberFormat="1" applyFont="1" applyBorder="1" applyAlignment="1" applyProtection="1">
      <alignment vertical="top"/>
    </xf>
    <xf numFmtId="0" fontId="0" fillId="0" borderId="0" xfId="0" applyNumberFormat="1" applyBorder="1" applyAlignment="1" applyProtection="1">
      <alignment vertical="top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164" fontId="2" fillId="0" borderId="9" xfId="0" applyNumberFormat="1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165" fontId="0" fillId="3" borderId="5" xfId="0" applyNumberFormat="1" applyFill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165" fontId="0" fillId="3" borderId="10" xfId="0" applyNumberFormat="1" applyFill="1" applyBorder="1" applyAlignment="1" applyProtection="1">
      <alignment horizontal="right"/>
    </xf>
    <xf numFmtId="165" fontId="0" fillId="3" borderId="0" xfId="0" applyNumberFormat="1" applyFill="1" applyBorder="1" applyAlignment="1" applyProtection="1">
      <alignment horizontal="right"/>
    </xf>
    <xf numFmtId="165" fontId="0" fillId="3" borderId="6" xfId="0" applyNumberFormat="1" applyFill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6" xfId="0" applyNumberFormat="1" applyFill="1" applyBorder="1" applyAlignment="1" applyProtection="1">
      <alignment horizontal="right"/>
      <protection locked="0"/>
    </xf>
    <xf numFmtId="165" fontId="0" fillId="2" borderId="9" xfId="0" applyNumberFormat="1" applyFill="1" applyBorder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5" fontId="3" fillId="2" borderId="6" xfId="0" applyNumberFormat="1" applyFont="1" applyFill="1" applyBorder="1" applyAlignment="1" applyProtection="1">
      <alignment horizontal="right"/>
      <protection locked="0"/>
    </xf>
    <xf numFmtId="165" fontId="0" fillId="3" borderId="11" xfId="0" applyNumberFormat="1" applyFill="1" applyBorder="1" applyAlignment="1" applyProtection="1">
      <alignment horizontal="right"/>
      <protection locked="0"/>
    </xf>
    <xf numFmtId="16" fontId="4" fillId="0" borderId="0" xfId="0" applyNumberFormat="1" applyFont="1" applyAlignment="1" applyProtection="1">
      <alignment horizontal="left"/>
    </xf>
    <xf numFmtId="0" fontId="0" fillId="0" borderId="0" xfId="0" applyAlignment="1" applyProtection="1"/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3" fontId="7" fillId="0" borderId="13" xfId="0" applyNumberFormat="1" applyFont="1" applyBorder="1" applyAlignment="1" applyProtection="1">
      <alignment horizontal="center"/>
    </xf>
    <xf numFmtId="3" fontId="7" fillId="0" borderId="15" xfId="0" applyNumberFormat="1" applyFont="1" applyBorder="1" applyAlignment="1" applyProtection="1">
      <alignment horizontal="center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165" fontId="0" fillId="0" borderId="6" xfId="0" applyNumberFormat="1" applyBorder="1" applyAlignment="1" applyProtection="1">
      <alignment horizontal="right"/>
    </xf>
    <xf numFmtId="165" fontId="0" fillId="0" borderId="13" xfId="0" applyNumberFormat="1" applyBorder="1" applyAlignment="1" applyProtection="1">
      <alignment horizontal="right"/>
    </xf>
    <xf numFmtId="165" fontId="0" fillId="0" borderId="14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>
      <alignment horizontal="right"/>
    </xf>
    <xf numFmtId="165" fontId="7" fillId="0" borderId="13" xfId="0" applyNumberFormat="1" applyFont="1" applyBorder="1" applyAlignment="1" applyProtection="1">
      <alignment horizontal="right"/>
    </xf>
    <xf numFmtId="165" fontId="7" fillId="0" borderId="14" xfId="0" applyNumberFormat="1" applyFont="1" applyBorder="1" applyAlignment="1" applyProtection="1">
      <alignment horizontal="right"/>
    </xf>
    <xf numFmtId="165" fontId="7" fillId="0" borderId="15" xfId="0" applyNumberFormat="1" applyFont="1" applyBorder="1" applyAlignment="1" applyProtection="1">
      <alignment horizontal="right"/>
    </xf>
    <xf numFmtId="3" fontId="0" fillId="0" borderId="13" xfId="0" applyNumberFormat="1" applyFill="1" applyBorder="1" applyAlignment="1" applyProtection="1">
      <alignment horizontal="center"/>
    </xf>
    <xf numFmtId="3" fontId="0" fillId="0" borderId="15" xfId="0" applyNumberFormat="1" applyFill="1" applyBorder="1" applyAlignment="1" applyProtection="1">
      <alignment horizontal="center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3" fontId="0" fillId="0" borderId="13" xfId="0" applyNumberFormat="1" applyBorder="1" applyAlignment="1" applyProtection="1">
      <alignment horizontal="center"/>
    </xf>
    <xf numFmtId="3" fontId="0" fillId="0" borderId="15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left" vertical="center"/>
    </xf>
    <xf numFmtId="3" fontId="0" fillId="3" borderId="5" xfId="0" applyNumberFormat="1" applyFill="1" applyBorder="1" applyAlignment="1" applyProtection="1">
      <alignment horizontal="center"/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 wrapText="1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3" fontId="0" fillId="2" borderId="2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right"/>
    </xf>
    <xf numFmtId="165" fontId="0" fillId="0" borderId="8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</cellXfs>
  <cellStyles count="1">
    <cellStyle name="Normální" xfId="0" builtinId="0"/>
  </cellStyles>
  <dxfs count="5"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List2!$A$42" lockText="1"/>
</file>

<file path=xl/ctrlProps/ctrlProp2.xml><?xml version="1.0" encoding="utf-8"?>
<formControlPr xmlns="http://schemas.microsoft.com/office/spreadsheetml/2009/9/main" objectType="Drop" dropLines="12" dropStyle="combo" dx="16" fmlaRange="List2!$B$22:$B$33" noThreeD="1" sel="0" val="0"/>
</file>

<file path=xl/ctrlProps/ctrlProp3.xml><?xml version="1.0" encoding="utf-8"?>
<formControlPr xmlns="http://schemas.microsoft.com/office/spreadsheetml/2009/9/main" objectType="Drop" dropLines="5" dropStyle="combo" dx="16" fmlaLink="List2!$B$2:$B$11" fmlaRange="List2!$C$2:$C$6" noThreeD="1" sel="1" val="0"/>
</file>

<file path=xl/ctrlProps/ctrlProp4.xml><?xml version="1.0" encoding="utf-8"?>
<formControlPr xmlns="http://schemas.microsoft.com/office/spreadsheetml/2009/9/main" objectType="Drop" dropLines="4" dropStyle="combo" dx="16" fmlaRange="List2!$B$55:$B$58" noThreeD="1" sel="0" val="0"/>
</file>

<file path=xl/ctrlProps/ctrlProp5.xml><?xml version="1.0" encoding="utf-8"?>
<formControlPr xmlns="http://schemas.microsoft.com/office/spreadsheetml/2009/9/main" objectType="Drop" dropStyle="combo" dx="16" fmlaLink="$E$43" fmlaRange="$A$36:$A$45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28575</xdr:rowOff>
        </xdr:from>
        <xdr:to>
          <xdr:col>5</xdr:col>
          <xdr:colOff>28575</xdr:colOff>
          <xdr:row>10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11</xdr:col>
          <xdr:colOff>152400</xdr:colOff>
          <xdr:row>9</xdr:row>
          <xdr:rowOff>9525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400050</xdr:rowOff>
        </xdr:from>
        <xdr:to>
          <xdr:col>11</xdr:col>
          <xdr:colOff>152400</xdr:colOff>
          <xdr:row>7</xdr:row>
          <xdr:rowOff>266700</xdr:rowOff>
        </xdr:to>
        <xdr:sp macro="" textlink="">
          <xdr:nvSpPr>
            <xdr:cNvPr id="1265" name="Drop Down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11</xdr:col>
          <xdr:colOff>152400</xdr:colOff>
          <xdr:row>9</xdr:row>
          <xdr:rowOff>285750</xdr:rowOff>
        </xdr:to>
        <xdr:sp macro="" textlink="">
          <xdr:nvSpPr>
            <xdr:cNvPr id="1267" name="Drop Dow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9</xdr:col>
      <xdr:colOff>266700</xdr:colOff>
      <xdr:row>0</xdr:row>
      <xdr:rowOff>28575</xdr:rowOff>
    </xdr:from>
    <xdr:to>
      <xdr:col>14</xdr:col>
      <xdr:colOff>20398</xdr:colOff>
      <xdr:row>0</xdr:row>
      <xdr:rowOff>723899</xdr:rowOff>
    </xdr:to>
    <xdr:pic>
      <xdr:nvPicPr>
        <xdr:cNvPr id="9" name="Obrázek 8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28575"/>
          <a:ext cx="3649423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1069361</xdr:colOff>
      <xdr:row>0</xdr:row>
      <xdr:rowOff>762000</xdr:rowOff>
    </xdr:to>
    <xdr:pic>
      <xdr:nvPicPr>
        <xdr:cNvPr id="10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84036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39</xdr:row>
          <xdr:rowOff>38100</xdr:rowOff>
        </xdr:from>
        <xdr:to>
          <xdr:col>8</xdr:col>
          <xdr:colOff>142875</xdr:colOff>
          <xdr:row>40</xdr:row>
          <xdr:rowOff>104775</xdr:rowOff>
        </xdr:to>
        <xdr:sp macro="" textlink="">
          <xdr:nvSpPr>
            <xdr:cNvPr id="4100" name="Drop Down 4" descr="Seznam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N38"/>
  <sheetViews>
    <sheetView tabSelected="1" zoomScaleNormal="100" zoomScaleSheetLayoutView="100" workbookViewId="0">
      <selection activeCell="D17" sqref="D17"/>
    </sheetView>
  </sheetViews>
  <sheetFormatPr defaultRowHeight="15" x14ac:dyDescent="0.25"/>
  <cols>
    <col min="1" max="1" width="31.5703125" style="19" customWidth="1"/>
    <col min="2" max="2" width="15.140625" customWidth="1"/>
    <col min="3" max="3" width="16.7109375" customWidth="1"/>
    <col min="4" max="6" width="16.85546875" customWidth="1"/>
    <col min="7" max="7" width="2.28515625" customWidth="1"/>
    <col min="8" max="8" width="7" customWidth="1"/>
    <col min="9" max="9" width="16.85546875" customWidth="1"/>
    <col min="10" max="10" width="21.85546875" customWidth="1"/>
    <col min="11" max="11" width="18.5703125" customWidth="1"/>
    <col min="12" max="12" width="5.7109375" customWidth="1"/>
    <col min="13" max="13" width="1.140625" style="2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84.75" customHeight="1" x14ac:dyDescent="0.25"/>
    <row r="2" spans="1:14" ht="35.25" customHeight="1" x14ac:dyDescent="0.55000000000000004">
      <c r="A2" s="116" t="s">
        <v>63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29.25" customHeight="1" x14ac:dyDescent="0.25">
      <c r="A3" s="1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</row>
    <row r="4" spans="1:14" ht="13.5" customHeight="1" x14ac:dyDescent="0.25">
      <c r="A4" s="20" t="s">
        <v>46</v>
      </c>
      <c r="B4" s="117"/>
      <c r="C4" s="117"/>
      <c r="D4" s="117"/>
      <c r="E4" s="117"/>
      <c r="F4" s="117"/>
      <c r="G4" s="5"/>
      <c r="H4" s="7"/>
      <c r="I4" s="7" t="s">
        <v>45</v>
      </c>
      <c r="J4" s="5"/>
      <c r="K4" s="5"/>
      <c r="L4" s="5"/>
      <c r="M4" s="6"/>
      <c r="N4" s="5"/>
    </row>
    <row r="5" spans="1:14" ht="15" customHeight="1" x14ac:dyDescent="0.25">
      <c r="A5" s="20" t="s">
        <v>47</v>
      </c>
      <c r="B5" s="117"/>
      <c r="C5" s="117"/>
      <c r="D5" s="117"/>
      <c r="E5" s="117"/>
      <c r="F5" s="117"/>
      <c r="G5" s="5"/>
      <c r="H5" s="8"/>
      <c r="I5" s="125" t="s">
        <v>21</v>
      </c>
      <c r="J5" s="126"/>
      <c r="K5" s="126"/>
      <c r="L5" s="126"/>
      <c r="M5" s="126"/>
      <c r="N5" s="126"/>
    </row>
    <row r="6" spans="1:14" ht="15" customHeight="1" x14ac:dyDescent="0.25">
      <c r="A6" s="20"/>
      <c r="B6" s="5"/>
      <c r="C6" s="5"/>
      <c r="D6" s="5"/>
      <c r="E6" s="5"/>
      <c r="F6" s="5"/>
      <c r="G6" s="5"/>
      <c r="H6" s="7"/>
      <c r="I6" s="120" t="s">
        <v>22</v>
      </c>
      <c r="J6" s="120"/>
      <c r="K6" s="5"/>
      <c r="L6" s="5"/>
      <c r="M6" s="6"/>
      <c r="N6" s="5"/>
    </row>
    <row r="7" spans="1:14" ht="33" customHeight="1" x14ac:dyDescent="0.35">
      <c r="A7" s="20" t="s">
        <v>48</v>
      </c>
      <c r="B7" s="62" t="s">
        <v>58</v>
      </c>
      <c r="C7" s="5"/>
      <c r="D7" s="5"/>
      <c r="E7" s="5"/>
      <c r="F7" s="5"/>
      <c r="G7" s="5"/>
      <c r="H7" s="5"/>
      <c r="I7" s="120"/>
      <c r="J7" s="120"/>
      <c r="K7" s="37"/>
      <c r="L7" s="37"/>
      <c r="M7" s="37"/>
      <c r="N7" s="37"/>
    </row>
    <row r="8" spans="1:14" ht="21.75" customHeight="1" x14ac:dyDescent="0.25">
      <c r="A8" s="20" t="s">
        <v>49</v>
      </c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</row>
    <row r="9" spans="1:14" ht="21.75" customHeight="1" x14ac:dyDescent="0.25">
      <c r="A9" s="20" t="s">
        <v>50</v>
      </c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</row>
    <row r="10" spans="1:14" ht="34.5" customHeight="1" x14ac:dyDescent="0.25">
      <c r="A10" s="20" t="s">
        <v>51</v>
      </c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</row>
    <row r="11" spans="1:14" ht="21.75" customHeight="1" x14ac:dyDescent="0.25">
      <c r="A11" s="20" t="s">
        <v>52</v>
      </c>
      <c r="B11" s="9"/>
      <c r="C11" s="5"/>
      <c r="D11" s="5"/>
      <c r="E11" s="5"/>
      <c r="F11" s="5"/>
      <c r="G11" s="5"/>
      <c r="H11" s="5"/>
      <c r="I11" s="120" t="s">
        <v>20</v>
      </c>
      <c r="J11" s="120"/>
      <c r="K11" s="37"/>
      <c r="L11" s="37"/>
      <c r="M11" s="37"/>
      <c r="N11" s="37"/>
    </row>
    <row r="12" spans="1:14" ht="63.75" customHeight="1" x14ac:dyDescent="0.25">
      <c r="A12" s="17"/>
      <c r="B12" s="9"/>
      <c r="C12" s="5"/>
      <c r="D12" s="5"/>
      <c r="E12" s="5"/>
      <c r="F12" s="5"/>
      <c r="G12" s="5"/>
      <c r="H12" s="5"/>
      <c r="I12" s="120"/>
      <c r="J12" s="120"/>
      <c r="K12" s="37"/>
      <c r="L12" s="37"/>
      <c r="M12" s="37"/>
      <c r="N12" s="37"/>
    </row>
    <row r="13" spans="1:14" ht="21.75" thickBot="1" x14ac:dyDescent="0.4">
      <c r="A13" s="21" t="s">
        <v>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5"/>
    </row>
    <row r="14" spans="1:14" s="19" customFormat="1" x14ac:dyDescent="0.25">
      <c r="A14" s="121" t="s">
        <v>19</v>
      </c>
      <c r="B14" s="122"/>
      <c r="C14" s="118" t="str">
        <f>IF(L19&gt;10000000,"6",IF(L19&gt;3000000,"7",IF(L19&gt;1000000,"8","10")))</f>
        <v>10</v>
      </c>
      <c r="D14" s="92" t="s">
        <v>34</v>
      </c>
      <c r="E14" s="92" t="s">
        <v>35</v>
      </c>
      <c r="F14" s="92" t="s">
        <v>8</v>
      </c>
      <c r="G14" s="132" t="s">
        <v>5</v>
      </c>
      <c r="H14" s="134"/>
      <c r="I14" s="138" t="s">
        <v>9</v>
      </c>
      <c r="J14" s="92" t="s">
        <v>12</v>
      </c>
      <c r="K14" s="92" t="s">
        <v>43</v>
      </c>
      <c r="L14" s="132" t="s">
        <v>11</v>
      </c>
      <c r="M14" s="133"/>
      <c r="N14" s="134"/>
    </row>
    <row r="15" spans="1:14" s="34" customFormat="1" ht="62.25" customHeight="1" thickBot="1" x14ac:dyDescent="0.3">
      <c r="A15" s="123"/>
      <c r="B15" s="124"/>
      <c r="C15" s="119"/>
      <c r="D15" s="94"/>
      <c r="E15" s="94"/>
      <c r="F15" s="94"/>
      <c r="G15" s="135"/>
      <c r="H15" s="137"/>
      <c r="I15" s="139"/>
      <c r="J15" s="94"/>
      <c r="K15" s="94"/>
      <c r="L15" s="135"/>
      <c r="M15" s="136"/>
      <c r="N15" s="137"/>
    </row>
    <row r="16" spans="1:14" x14ac:dyDescent="0.25">
      <c r="A16" s="93" t="s">
        <v>42</v>
      </c>
      <c r="B16" s="107" t="s">
        <v>41</v>
      </c>
      <c r="C16" s="108"/>
      <c r="D16" s="57"/>
      <c r="E16" s="57"/>
      <c r="F16" s="51">
        <f t="shared" ref="F16:F28" si="0">D16+E16</f>
        <v>0</v>
      </c>
      <c r="G16" s="68">
        <v>21</v>
      </c>
      <c r="H16" s="69"/>
      <c r="I16" s="36">
        <f>F16*(1+(G16/100))</f>
        <v>0</v>
      </c>
      <c r="J16" s="23"/>
      <c r="K16" s="52">
        <f>I16-L16</f>
        <v>0</v>
      </c>
      <c r="L16" s="71">
        <f>IF(List2!A42=TRUE,F16-J16,(F16-J16)*(1+(G16/100)))</f>
        <v>0</v>
      </c>
      <c r="M16" s="71"/>
      <c r="N16" s="72"/>
    </row>
    <row r="17" spans="1:14" x14ac:dyDescent="0.25">
      <c r="A17" s="93"/>
      <c r="B17" s="107" t="s">
        <v>54</v>
      </c>
      <c r="C17" s="108"/>
      <c r="D17" s="57"/>
      <c r="E17" s="57"/>
      <c r="F17" s="51">
        <f t="shared" si="0"/>
        <v>0</v>
      </c>
      <c r="G17" s="68">
        <v>21</v>
      </c>
      <c r="H17" s="69"/>
      <c r="I17" s="35">
        <f t="shared" ref="I17:I28" si="1">F17*(1+(G17/100))</f>
        <v>0</v>
      </c>
      <c r="J17" s="23"/>
      <c r="K17" s="50">
        <f t="shared" ref="K17:K28" si="2">I17-L17</f>
        <v>0</v>
      </c>
      <c r="L17" s="70">
        <f>IF(List2!A42=TRUE,F17-J17,(F17-J17)*(1+(G17/100)))</f>
        <v>0</v>
      </c>
      <c r="M17" s="71"/>
      <c r="N17" s="72"/>
    </row>
    <row r="18" spans="1:14" ht="15.75" thickBot="1" x14ac:dyDescent="0.3">
      <c r="A18" s="93"/>
      <c r="B18" s="105"/>
      <c r="C18" s="106"/>
      <c r="D18" s="24"/>
      <c r="E18" s="58"/>
      <c r="F18" s="53">
        <f t="shared" si="0"/>
        <v>0</v>
      </c>
      <c r="G18" s="81">
        <v>21</v>
      </c>
      <c r="H18" s="82"/>
      <c r="I18" s="30">
        <f t="shared" si="1"/>
        <v>0</v>
      </c>
      <c r="J18" s="23">
        <v>0</v>
      </c>
      <c r="K18" s="50">
        <f t="shared" si="2"/>
        <v>0</v>
      </c>
      <c r="L18" s="129">
        <f>IF(List2!A42=TRUE,F18-J18,(F18-J18)*(1+(G18/100)))</f>
        <v>0</v>
      </c>
      <c r="M18" s="130"/>
      <c r="N18" s="131"/>
    </row>
    <row r="19" spans="1:14" ht="15.75" thickBot="1" x14ac:dyDescent="0.3">
      <c r="A19" s="93"/>
      <c r="B19" s="109" t="s">
        <v>18</v>
      </c>
      <c r="C19" s="110"/>
      <c r="D19" s="25"/>
      <c r="E19" s="25">
        <f>SUM(E16:E18)</f>
        <v>0</v>
      </c>
      <c r="F19" s="25">
        <f>SUM(F16:F18)</f>
        <v>0</v>
      </c>
      <c r="G19" s="111"/>
      <c r="H19" s="112"/>
      <c r="I19" s="25">
        <f>SUM(I16:I18)</f>
        <v>0</v>
      </c>
      <c r="J19" s="59">
        <f>SUM(J16:J18)</f>
        <v>0</v>
      </c>
      <c r="K19" s="32">
        <f>SUM(K16:K18)</f>
        <v>0</v>
      </c>
      <c r="L19" s="73">
        <f>SUM(L16:N18)</f>
        <v>0</v>
      </c>
      <c r="M19" s="74"/>
      <c r="N19" s="75"/>
    </row>
    <row r="20" spans="1:14" x14ac:dyDescent="0.25">
      <c r="A20" s="93"/>
      <c r="B20" s="102" t="s">
        <v>53</v>
      </c>
      <c r="C20" s="113"/>
      <c r="D20" s="23"/>
      <c r="E20" s="57"/>
      <c r="F20" s="54">
        <f t="shared" ref="F20" si="3">D20+E20</f>
        <v>0</v>
      </c>
      <c r="G20" s="114">
        <v>21</v>
      </c>
      <c r="H20" s="115"/>
      <c r="I20" s="50">
        <f t="shared" ref="I20" si="4">F20*(1+(G20/100))</f>
        <v>0</v>
      </c>
      <c r="J20" s="61">
        <f>D20</f>
        <v>0</v>
      </c>
      <c r="K20" s="50">
        <f t="shared" ref="K20" si="5">I20-L20</f>
        <v>0</v>
      </c>
      <c r="L20" s="140">
        <f>IF(List2!A42=TRUE,IF((F20-J20)&gt;(L19*(20/100)),(L19*(20/100)),(F20-J20)),IF((F20-J20)*(1+(G20/100))&gt;(L19*(20/100)),(L19*(20/100)),(F20-J20)*(1+(G20/100))))</f>
        <v>0</v>
      </c>
      <c r="M20" s="141"/>
      <c r="N20" s="142"/>
    </row>
    <row r="21" spans="1:14" x14ac:dyDescent="0.25">
      <c r="A21" s="93"/>
      <c r="B21" s="107" t="s">
        <v>55</v>
      </c>
      <c r="C21" s="108"/>
      <c r="D21" s="23"/>
      <c r="E21" s="57"/>
      <c r="F21" s="54">
        <f t="shared" ref="F21" si="6">D21+E21</f>
        <v>0</v>
      </c>
      <c r="G21" s="68">
        <v>0</v>
      </c>
      <c r="H21" s="69"/>
      <c r="I21" s="35">
        <f t="shared" ref="I21" si="7">F21*(1+(G21/100))</f>
        <v>0</v>
      </c>
      <c r="J21" s="23">
        <v>0</v>
      </c>
      <c r="K21" s="50">
        <f t="shared" si="2"/>
        <v>0</v>
      </c>
      <c r="L21" s="70">
        <f>IF(List2!A42=TRUE,(IF(List2!B2=10,0,IF((F21-J21)&gt;((L19*(10/100))),((L19*(10/100))),(F21-J21)))),(IF(List2!B2=10,0,IF((F21-J21)*(1+(G21/100))&gt;((L19*(10/100))),((L19*(10/100))),(F21-J21)*(1+(G21/100))))))</f>
        <v>0</v>
      </c>
      <c r="M21" s="71"/>
      <c r="N21" s="72"/>
    </row>
    <row r="22" spans="1:14" ht="15.75" thickBot="1" x14ac:dyDescent="0.3">
      <c r="A22" s="94"/>
      <c r="B22" s="103" t="s">
        <v>1</v>
      </c>
      <c r="C22" s="104"/>
      <c r="D22" s="24"/>
      <c r="E22" s="24"/>
      <c r="F22" s="55">
        <f t="shared" si="0"/>
        <v>0</v>
      </c>
      <c r="G22" s="81">
        <v>21</v>
      </c>
      <c r="H22" s="82"/>
      <c r="I22" s="31">
        <f t="shared" si="1"/>
        <v>0</v>
      </c>
      <c r="J22" s="24">
        <v>0</v>
      </c>
      <c r="K22" s="55">
        <f t="shared" si="2"/>
        <v>0</v>
      </c>
      <c r="L22" s="129">
        <f>IF(List2!A42=TRUE,(F22-J22),(F22-J22)*(1+(G22/100)))</f>
        <v>0</v>
      </c>
      <c r="M22" s="130"/>
      <c r="N22" s="131"/>
    </row>
    <row r="23" spans="1:14" x14ac:dyDescent="0.25">
      <c r="A23" s="92" t="s">
        <v>62</v>
      </c>
      <c r="B23" s="102" t="s">
        <v>44</v>
      </c>
      <c r="C23" s="98"/>
      <c r="D23" s="60"/>
      <c r="E23" s="60"/>
      <c r="F23" s="56">
        <f t="shared" si="0"/>
        <v>0</v>
      </c>
      <c r="G23" s="127">
        <v>21</v>
      </c>
      <c r="H23" s="128"/>
      <c r="I23" s="29">
        <f t="shared" si="1"/>
        <v>0</v>
      </c>
      <c r="J23" s="26">
        <v>0</v>
      </c>
      <c r="K23" s="50">
        <f t="shared" si="2"/>
        <v>0</v>
      </c>
      <c r="L23" s="70">
        <f>IF(List2!A42=TRUE,IF((F23-J23)&gt;(L19*(C14/100)),(L19*(C14/100)),(F23-J23)),IF((F23-J23)*(1+(G23/100))&gt;(L19*(C14/100)),(L19*(C14/100)),(F23-J23)*(1+(G23/100))))</f>
        <v>0</v>
      </c>
      <c r="M23" s="71"/>
      <c r="N23" s="72"/>
    </row>
    <row r="24" spans="1:14" x14ac:dyDescent="0.25">
      <c r="A24" s="93"/>
      <c r="B24" s="97" t="s">
        <v>15</v>
      </c>
      <c r="C24" s="98"/>
      <c r="D24" s="60"/>
      <c r="E24" s="60"/>
      <c r="F24" s="50">
        <f t="shared" si="0"/>
        <v>0</v>
      </c>
      <c r="G24" s="68">
        <v>21</v>
      </c>
      <c r="H24" s="69"/>
      <c r="I24" s="30">
        <f t="shared" si="1"/>
        <v>0</v>
      </c>
      <c r="J24" s="26">
        <v>0</v>
      </c>
      <c r="K24" s="50">
        <f t="shared" si="2"/>
        <v>0</v>
      </c>
      <c r="L24" s="70">
        <f>IF(List2!A42=TRUE,IF((F24-J24)&gt;((L19*(C14/100))-L23),((L19*(C14/100))-L23),(F24-J24)),IF((F24-J24)*(1+(G24/100))&gt;((L19*(C14/100))-L23),((L19*(C14/100))-L23),(F24-J24)*(1+(G24/100))))</f>
        <v>0</v>
      </c>
      <c r="M24" s="71"/>
      <c r="N24" s="72"/>
    </row>
    <row r="25" spans="1:14" x14ac:dyDescent="0.25">
      <c r="A25" s="93"/>
      <c r="B25" s="97" t="s">
        <v>16</v>
      </c>
      <c r="C25" s="98"/>
      <c r="D25" s="60"/>
      <c r="E25" s="60"/>
      <c r="F25" s="50">
        <f t="shared" si="0"/>
        <v>0</v>
      </c>
      <c r="G25" s="68">
        <v>21</v>
      </c>
      <c r="H25" s="69"/>
      <c r="I25" s="30">
        <f t="shared" si="1"/>
        <v>0</v>
      </c>
      <c r="J25" s="26">
        <v>0</v>
      </c>
      <c r="K25" s="50">
        <f t="shared" si="2"/>
        <v>0</v>
      </c>
      <c r="L25" s="70">
        <f>IF(List2!A42=TRUE,IF((F25-J25)&gt;((L19*(C14/100))-L23-L24),((L19*(C14/100))-L23-L24),(F25-J25)),IF((F25-J25)*(1+(G25/100))&gt;((L19*(C14/100))-L23-L24),((L19*(C14/100))-L23-L24),(F25-J25)*(1+(G25/100))))</f>
        <v>0</v>
      </c>
      <c r="M25" s="71"/>
      <c r="N25" s="72"/>
    </row>
    <row r="26" spans="1:14" x14ac:dyDescent="0.25">
      <c r="A26" s="93"/>
      <c r="B26" s="97" t="s">
        <v>14</v>
      </c>
      <c r="C26" s="98"/>
      <c r="D26" s="60"/>
      <c r="E26" s="60"/>
      <c r="F26" s="50">
        <f t="shared" si="0"/>
        <v>0</v>
      </c>
      <c r="G26" s="68">
        <v>21</v>
      </c>
      <c r="H26" s="69"/>
      <c r="I26" s="30">
        <f t="shared" si="1"/>
        <v>0</v>
      </c>
      <c r="J26" s="26">
        <v>0</v>
      </c>
      <c r="K26" s="50">
        <f t="shared" si="2"/>
        <v>0</v>
      </c>
      <c r="L26" s="70">
        <f>IF(List2!A42=TRUE,IF((F26-J26)&gt;30000,IF(((L19*(C14/100))-L23-L24-L25)&gt;(30000),(30000),((L19*(C14/100))-L23-L24-L25)),IF((F26-J26)*(1+(G26/100))&gt;((L19*(C14/100))-L23-L24-L25),((L19*(C14/100))-L23-L24-L25),(F26-J26))),IF((F26-J26)&gt;30000,IF(((L19*(C14/100))-L23-L24-L25)&gt;(30000*(1+(G26/100))),(30000*(1+(G26/100))),((L19*(C14/100))-L23-L24-L25)),IF((F26-J26)*(1+(G26/100))&gt;((L19*(C14/100))-L23-L24-L25),((L19*(C14/100))-L23-L24-L25),(F26-J26)*(1+(G26/100)))))</f>
        <v>0</v>
      </c>
      <c r="M26" s="71"/>
      <c r="N26" s="72"/>
    </row>
    <row r="27" spans="1:14" x14ac:dyDescent="0.25">
      <c r="A27" s="93"/>
      <c r="B27" s="97" t="s">
        <v>17</v>
      </c>
      <c r="C27" s="98"/>
      <c r="D27" s="60"/>
      <c r="E27" s="60"/>
      <c r="F27" s="50">
        <f t="shared" si="0"/>
        <v>0</v>
      </c>
      <c r="G27" s="68">
        <v>21</v>
      </c>
      <c r="H27" s="69"/>
      <c r="I27" s="30">
        <f t="shared" si="1"/>
        <v>0</v>
      </c>
      <c r="J27" s="26">
        <v>0</v>
      </c>
      <c r="K27" s="50">
        <f t="shared" si="2"/>
        <v>0</v>
      </c>
      <c r="L27" s="70">
        <f>IF(List2!A42=TRUE,IF((F27-J27)&gt;((L19*(C14/100))-L23-L24-L25-L26),((L19*(C14/100))-L23-L24-L25-L26),(F27-J27)),IF((F27-J27)*(1+(G27/100))&gt;((L19*(C14/100))-L23-L24-L25-L26),((L19*(C14/100))-L23-L24-L25-L26),(F27-J27)*(1+(G27/100))))</f>
        <v>0</v>
      </c>
      <c r="M27" s="71"/>
      <c r="N27" s="72"/>
    </row>
    <row r="28" spans="1:14" ht="15.75" thickBot="1" x14ac:dyDescent="0.3">
      <c r="A28" s="93"/>
      <c r="B28" s="95"/>
      <c r="C28" s="96"/>
      <c r="D28" s="60"/>
      <c r="E28" s="60"/>
      <c r="F28" s="50">
        <f t="shared" si="0"/>
        <v>0</v>
      </c>
      <c r="G28" s="81">
        <v>21</v>
      </c>
      <c r="H28" s="82"/>
      <c r="I28" s="30">
        <f t="shared" si="1"/>
        <v>0</v>
      </c>
      <c r="J28" s="26">
        <v>0</v>
      </c>
      <c r="K28" s="50">
        <f t="shared" si="2"/>
        <v>0</v>
      </c>
      <c r="L28" s="70">
        <f>IF(List2!A42=TRUE,IF((F28-J28)&gt;((L19*(C14/100))-L23-L24-L25-L26-L27),((L19*(C14/100))-L23-L24-L25-L26-L27),(F28-J28)),IF((F28-J28)*(1+(G28/100))&gt;((L19*(C14/100))-L23-L24-L25-L26-L27),((L19*(C14/100))-L23-L24-L25-L26-L27),(F28-J28)*(1+(G28/100))))</f>
        <v>0</v>
      </c>
      <c r="M28" s="71"/>
      <c r="N28" s="72"/>
    </row>
    <row r="29" spans="1:14" ht="15.75" thickBot="1" x14ac:dyDescent="0.3">
      <c r="A29" s="94"/>
      <c r="B29" s="10" t="s">
        <v>7</v>
      </c>
      <c r="C29" s="11"/>
      <c r="D29" s="27">
        <f>SUM(D23:D28)</f>
        <v>0</v>
      </c>
      <c r="E29" s="27">
        <f>SUM(E23:E28)</f>
        <v>0</v>
      </c>
      <c r="F29" s="27">
        <f>SUM(F23:F28)</f>
        <v>0</v>
      </c>
      <c r="G29" s="79"/>
      <c r="H29" s="80"/>
      <c r="I29" s="25">
        <f>SUM(I23:I28)</f>
        <v>0</v>
      </c>
      <c r="J29" s="28">
        <f>SUM(J23:J28)</f>
        <v>0</v>
      </c>
      <c r="K29" s="28">
        <f>SUM(K23:K28)</f>
        <v>0</v>
      </c>
      <c r="L29" s="73">
        <f>SUM(L23:N28)</f>
        <v>0</v>
      </c>
      <c r="M29" s="74"/>
      <c r="N29" s="75"/>
    </row>
    <row r="30" spans="1:14" s="2" customFormat="1" ht="15.75" thickBot="1" x14ac:dyDescent="0.3">
      <c r="A30" s="99" t="s">
        <v>2</v>
      </c>
      <c r="B30" s="100"/>
      <c r="C30" s="101"/>
      <c r="D30" s="33">
        <f>D29+D22+D19+D21+D20</f>
        <v>0</v>
      </c>
      <c r="E30" s="33">
        <f>E29+E22+E19+E21+E20</f>
        <v>0</v>
      </c>
      <c r="F30" s="33">
        <f>F29+F22+F19+F21+F20</f>
        <v>0</v>
      </c>
      <c r="G30" s="66"/>
      <c r="H30" s="67"/>
      <c r="I30" s="33">
        <f>I29+I22+I19+I21+I20</f>
        <v>0</v>
      </c>
      <c r="J30" s="33">
        <f>J29+J22+J19+J21+J20</f>
        <v>0</v>
      </c>
      <c r="K30" s="33">
        <f>K29+K22+K19+K21+K20</f>
        <v>0</v>
      </c>
      <c r="L30" s="76">
        <f t="shared" ref="L30:N30" si="8">L29+L22+L19+L21+L20</f>
        <v>0</v>
      </c>
      <c r="M30" s="77">
        <f t="shared" si="8"/>
        <v>0</v>
      </c>
      <c r="N30" s="78">
        <f t="shared" si="8"/>
        <v>0</v>
      </c>
    </row>
    <row r="31" spans="1:14" ht="34.5" customHeight="1" thickBot="1" x14ac:dyDescent="0.3">
      <c r="A31" s="1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5"/>
    </row>
    <row r="32" spans="1:14" ht="18" customHeight="1" x14ac:dyDescent="0.25">
      <c r="A32" s="17"/>
      <c r="B32" s="5"/>
      <c r="C32" s="5"/>
      <c r="D32" s="22"/>
      <c r="E32" s="22"/>
      <c r="F32" s="12"/>
      <c r="G32" s="89" t="s">
        <v>13</v>
      </c>
      <c r="H32" s="90"/>
      <c r="I32" s="90"/>
      <c r="J32" s="90"/>
      <c r="K32" s="90"/>
      <c r="L32" s="90"/>
      <c r="M32" s="90"/>
      <c r="N32" s="91"/>
    </row>
    <row r="33" spans="1:14" ht="23.25" customHeight="1" thickBot="1" x14ac:dyDescent="0.3">
      <c r="A33" s="17"/>
      <c r="B33" s="5"/>
      <c r="C33" s="5"/>
      <c r="D33" s="22"/>
      <c r="E33" s="22"/>
      <c r="F33" s="12"/>
      <c r="G33" s="83"/>
      <c r="H33" s="84"/>
      <c r="I33" s="84"/>
      <c r="J33" s="84"/>
      <c r="K33" s="84"/>
      <c r="L33" s="84"/>
      <c r="M33" s="84"/>
      <c r="N33" s="85"/>
    </row>
    <row r="34" spans="1:14" s="41" customFormat="1" ht="21" customHeight="1" x14ac:dyDescent="0.25">
      <c r="A34" s="64" t="s">
        <v>10</v>
      </c>
      <c r="B34" s="65"/>
      <c r="C34" s="38">
        <f>I30</f>
        <v>0</v>
      </c>
      <c r="D34" s="39"/>
      <c r="E34" s="39"/>
      <c r="F34" s="40"/>
      <c r="G34" s="83"/>
      <c r="H34" s="84"/>
      <c r="I34" s="84"/>
      <c r="J34" s="84"/>
      <c r="K34" s="84"/>
      <c r="L34" s="84"/>
      <c r="M34" s="84"/>
      <c r="N34" s="85"/>
    </row>
    <row r="35" spans="1:14" s="41" customFormat="1" ht="21" customHeight="1" x14ac:dyDescent="0.25">
      <c r="A35" s="42" t="s">
        <v>4</v>
      </c>
      <c r="B35" s="43"/>
      <c r="C35" s="44">
        <f>L30</f>
        <v>0</v>
      </c>
      <c r="D35" s="40"/>
      <c r="E35" s="40"/>
      <c r="F35" s="45"/>
      <c r="G35" s="83"/>
      <c r="H35" s="84"/>
      <c r="I35" s="84"/>
      <c r="J35" s="84"/>
      <c r="K35" s="84"/>
      <c r="L35" s="84"/>
      <c r="M35" s="84"/>
      <c r="N35" s="85"/>
    </row>
    <row r="36" spans="1:14" s="41" customFormat="1" ht="31.5" customHeight="1" thickBot="1" x14ac:dyDescent="0.3">
      <c r="A36" s="46" t="s">
        <v>3</v>
      </c>
      <c r="B36" s="47"/>
      <c r="C36" s="48">
        <f>C34-C35</f>
        <v>0</v>
      </c>
      <c r="D36" s="49"/>
      <c r="E36" s="49"/>
      <c r="F36" s="49"/>
      <c r="G36" s="86"/>
      <c r="H36" s="87"/>
      <c r="I36" s="87"/>
      <c r="J36" s="87"/>
      <c r="K36" s="87"/>
      <c r="L36" s="87"/>
      <c r="M36" s="87"/>
      <c r="N36" s="88"/>
    </row>
    <row r="37" spans="1:14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  <c r="N37" s="5"/>
    </row>
    <row r="38" spans="1:14" x14ac:dyDescent="0.25">
      <c r="A38" s="63"/>
    </row>
  </sheetData>
  <sheetProtection selectLockedCells="1"/>
  <mergeCells count="65">
    <mergeCell ref="G16:H16"/>
    <mergeCell ref="G18:H18"/>
    <mergeCell ref="G23:H23"/>
    <mergeCell ref="L22:N22"/>
    <mergeCell ref="L14:N15"/>
    <mergeCell ref="J14:J15"/>
    <mergeCell ref="G14:H15"/>
    <mergeCell ref="I14:I15"/>
    <mergeCell ref="L19:N19"/>
    <mergeCell ref="L16:N16"/>
    <mergeCell ref="L18:N18"/>
    <mergeCell ref="L17:N17"/>
    <mergeCell ref="L20:N20"/>
    <mergeCell ref="L21:N21"/>
    <mergeCell ref="G22:H22"/>
    <mergeCell ref="G17:H17"/>
    <mergeCell ref="A2:N2"/>
    <mergeCell ref="B4:F4"/>
    <mergeCell ref="B5:F5"/>
    <mergeCell ref="C14:C15"/>
    <mergeCell ref="I6:J7"/>
    <mergeCell ref="I11:J12"/>
    <mergeCell ref="A14:B15"/>
    <mergeCell ref="K14:K15"/>
    <mergeCell ref="I5:N5"/>
    <mergeCell ref="D14:D15"/>
    <mergeCell ref="E14:E15"/>
    <mergeCell ref="F14:F15"/>
    <mergeCell ref="G19:H19"/>
    <mergeCell ref="B17:C17"/>
    <mergeCell ref="B27:C27"/>
    <mergeCell ref="B24:C24"/>
    <mergeCell ref="B25:C25"/>
    <mergeCell ref="B20:C20"/>
    <mergeCell ref="G21:H21"/>
    <mergeCell ref="B21:C21"/>
    <mergeCell ref="G20:H20"/>
    <mergeCell ref="A30:C30"/>
    <mergeCell ref="A16:A22"/>
    <mergeCell ref="B23:C23"/>
    <mergeCell ref="B22:C22"/>
    <mergeCell ref="B18:C18"/>
    <mergeCell ref="B16:C16"/>
    <mergeCell ref="B19:C19"/>
    <mergeCell ref="L24:N24"/>
    <mergeCell ref="L25:N25"/>
    <mergeCell ref="G24:H24"/>
    <mergeCell ref="G25:H25"/>
    <mergeCell ref="B26:C26"/>
    <mergeCell ref="A34:B34"/>
    <mergeCell ref="G30:H30"/>
    <mergeCell ref="G26:H26"/>
    <mergeCell ref="L27:N27"/>
    <mergeCell ref="L29:N29"/>
    <mergeCell ref="L30:N30"/>
    <mergeCell ref="L26:N26"/>
    <mergeCell ref="G27:H27"/>
    <mergeCell ref="G29:H29"/>
    <mergeCell ref="L28:N28"/>
    <mergeCell ref="G28:H28"/>
    <mergeCell ref="G33:N36"/>
    <mergeCell ref="G32:N32"/>
    <mergeCell ref="A23:A29"/>
    <mergeCell ref="B28:C28"/>
    <mergeCell ref="L23:N23"/>
  </mergeCells>
  <conditionalFormatting sqref="D23:E23">
    <cfRule type="expression" dxfId="4" priority="8">
      <formula>$B$8=1</formula>
    </cfRule>
  </conditionalFormatting>
  <conditionalFormatting sqref="D25:E25">
    <cfRule type="expression" dxfId="3" priority="6">
      <formula>$B$8=10</formula>
    </cfRule>
  </conditionalFormatting>
  <conditionalFormatting sqref="D24:E24">
    <cfRule type="expression" dxfId="2" priority="4">
      <formula>$B$8=10</formula>
    </cfRule>
    <cfRule type="expression" dxfId="1" priority="5">
      <formula>$B$8=1</formula>
    </cfRule>
  </conditionalFormatting>
  <printOptions horizontalCentered="1" verticalCentered="1"/>
  <pageMargins left="0.78740157480314965" right="0.78740157480314965" top="0.78740157480314965" bottom="0.78740157480314965" header="0" footer="0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28575</xdr:rowOff>
                  </from>
                  <to>
                    <xdr:col>5</xdr:col>
                    <xdr:colOff>28575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" name="Drop Down 240">
              <controlPr locked="0" defaultSize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11</xdr:col>
                    <xdr:colOff>152400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6" name="Drop Down 241">
              <controlPr locked="0" defaultSize="0" autoLine="0" autoPict="0">
                <anchor moveWithCells="1">
                  <from>
                    <xdr:col>1</xdr:col>
                    <xdr:colOff>0</xdr:colOff>
                    <xdr:row>6</xdr:row>
                    <xdr:rowOff>400050</xdr:rowOff>
                  </from>
                  <to>
                    <xdr:col>11</xdr:col>
                    <xdr:colOff>152400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7" name="Drop Down 243">
              <controlPr locked="0" defaultSize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11</xdr:col>
                    <xdr:colOff>152400</xdr:colOff>
                    <xdr:row>9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7BF38CE-68DE-4C6C-9BA8-BB34E4E3C46F}">
            <xm:f>List2!$B$2=10</xm:f>
            <x14:dxf>
              <fill>
                <patternFill>
                  <bgColor theme="6" tint="0.59996337778862885"/>
                </patternFill>
              </fill>
            </x14:dxf>
          </x14:cfRule>
          <xm:sqref>D20:E20 G20:H20 J20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I61"/>
  <sheetViews>
    <sheetView topLeftCell="A13" workbookViewId="0">
      <selection activeCell="B50" sqref="B50"/>
    </sheetView>
  </sheetViews>
  <sheetFormatPr defaultRowHeight="15" x14ac:dyDescent="0.25"/>
  <cols>
    <col min="1" max="1" width="11.28515625" customWidth="1"/>
    <col min="2" max="2" width="75.42578125" style="19" customWidth="1"/>
    <col min="3" max="3" width="92.5703125" customWidth="1"/>
    <col min="4" max="4" width="18.42578125" customWidth="1"/>
    <col min="5" max="5" width="15.42578125" customWidth="1"/>
    <col min="7" max="7" width="10.85546875" bestFit="1" customWidth="1"/>
  </cols>
  <sheetData>
    <row r="1" spans="1:9" x14ac:dyDescent="0.25">
      <c r="A1" s="12"/>
      <c r="B1" s="18"/>
      <c r="C1" s="13"/>
      <c r="D1" s="13"/>
      <c r="E1" s="13"/>
      <c r="F1" s="12"/>
      <c r="G1" s="12"/>
      <c r="H1" s="12"/>
      <c r="I1" s="1"/>
    </row>
    <row r="2" spans="1:9" ht="27.75" customHeight="1" x14ac:dyDescent="0.25">
      <c r="A2" s="12"/>
      <c r="B2" s="18">
        <v>1</v>
      </c>
      <c r="C2" s="14" t="s">
        <v>57</v>
      </c>
      <c r="D2" s="13"/>
      <c r="E2" s="13"/>
      <c r="F2" s="12"/>
      <c r="G2" s="12"/>
      <c r="H2" s="12"/>
      <c r="I2" s="1"/>
    </row>
    <row r="3" spans="1:9" ht="27.75" customHeight="1" x14ac:dyDescent="0.25">
      <c r="A3" s="13"/>
      <c r="B3" s="14"/>
      <c r="C3" s="14" t="s">
        <v>59</v>
      </c>
      <c r="D3" s="13"/>
      <c r="E3" s="13"/>
      <c r="F3" s="12"/>
      <c r="G3" s="12"/>
      <c r="H3" s="12"/>
      <c r="I3" s="1"/>
    </row>
    <row r="4" spans="1:9" ht="27.75" customHeight="1" x14ac:dyDescent="0.25">
      <c r="A4" s="13"/>
      <c r="B4" s="14"/>
      <c r="C4" s="14" t="s">
        <v>56</v>
      </c>
      <c r="D4" s="13"/>
      <c r="E4" s="13"/>
      <c r="F4" s="12"/>
      <c r="G4" s="12"/>
      <c r="H4" s="12"/>
      <c r="I4" s="1"/>
    </row>
    <row r="5" spans="1:9" ht="55.5" customHeight="1" x14ac:dyDescent="0.25">
      <c r="A5" s="13"/>
      <c r="B5" s="14"/>
      <c r="C5" s="14" t="s">
        <v>61</v>
      </c>
      <c r="D5" s="13"/>
      <c r="E5" s="13"/>
      <c r="F5" s="12"/>
      <c r="G5" s="12"/>
      <c r="H5" s="12"/>
      <c r="I5" s="1"/>
    </row>
    <row r="6" spans="1:9" ht="27.75" customHeight="1" x14ac:dyDescent="0.25">
      <c r="A6" s="13"/>
      <c r="B6" s="14"/>
      <c r="C6" s="14" t="s">
        <v>60</v>
      </c>
      <c r="D6" s="13"/>
      <c r="E6" s="13"/>
      <c r="F6" s="12"/>
      <c r="G6" s="12"/>
      <c r="H6" s="12"/>
      <c r="I6" s="1"/>
    </row>
    <row r="7" spans="1:9" ht="27.75" customHeight="1" x14ac:dyDescent="0.25">
      <c r="A7" s="13"/>
      <c r="B7" s="14"/>
      <c r="C7" s="14"/>
      <c r="D7" s="13"/>
      <c r="E7" s="13"/>
      <c r="F7" s="12"/>
      <c r="G7" s="12"/>
      <c r="H7" s="12"/>
      <c r="I7" s="1"/>
    </row>
    <row r="8" spans="1:9" ht="27.75" customHeight="1" x14ac:dyDescent="0.25">
      <c r="A8" s="13"/>
      <c r="B8" s="14"/>
      <c r="C8" s="14"/>
      <c r="D8" s="13"/>
      <c r="E8" s="13"/>
      <c r="F8" s="12"/>
      <c r="G8" s="12"/>
      <c r="H8" s="12"/>
      <c r="I8" s="1"/>
    </row>
    <row r="9" spans="1:9" ht="27.75" customHeight="1" x14ac:dyDescent="0.25">
      <c r="A9" s="13"/>
      <c r="B9" s="14"/>
      <c r="C9" s="14"/>
      <c r="D9" s="13"/>
      <c r="E9" s="13"/>
      <c r="F9" s="12"/>
      <c r="G9" s="12"/>
      <c r="H9" s="12"/>
      <c r="I9" s="1"/>
    </row>
    <row r="10" spans="1:9" ht="27.75" customHeight="1" x14ac:dyDescent="0.25">
      <c r="A10" s="13"/>
      <c r="B10" s="14"/>
      <c r="C10" s="14"/>
      <c r="D10" s="13"/>
      <c r="E10" s="13"/>
      <c r="F10" s="12"/>
      <c r="G10" s="12"/>
      <c r="H10" s="12"/>
      <c r="I10" s="1"/>
    </row>
    <row r="11" spans="1:9" x14ac:dyDescent="0.25">
      <c r="A11" s="13"/>
      <c r="B11" s="14"/>
      <c r="C11" s="14"/>
      <c r="D11" s="13"/>
      <c r="E11" s="13"/>
      <c r="F11" s="12"/>
      <c r="G11" s="12"/>
      <c r="H11" s="12"/>
      <c r="I11" s="1"/>
    </row>
    <row r="12" spans="1:9" x14ac:dyDescent="0.25">
      <c r="A12" s="13"/>
      <c r="B12" s="14"/>
      <c r="C12" s="13"/>
      <c r="D12" s="13"/>
      <c r="E12" s="13"/>
      <c r="F12" s="5"/>
      <c r="G12" s="5"/>
      <c r="H12" s="5"/>
    </row>
    <row r="13" spans="1:9" x14ac:dyDescent="0.25">
      <c r="A13" s="13"/>
      <c r="B13" s="14"/>
      <c r="C13" s="13"/>
      <c r="D13" s="13"/>
      <c r="E13" s="13"/>
      <c r="F13" s="5"/>
      <c r="G13" s="5"/>
      <c r="H13" s="5"/>
    </row>
    <row r="14" spans="1:9" x14ac:dyDescent="0.25">
      <c r="A14" s="13"/>
      <c r="B14" s="14"/>
      <c r="C14" s="13"/>
      <c r="D14" s="13"/>
      <c r="E14" s="13"/>
      <c r="F14" s="5"/>
      <c r="G14" s="5"/>
      <c r="H14" s="5"/>
    </row>
    <row r="15" spans="1:9" x14ac:dyDescent="0.25">
      <c r="A15" s="13"/>
      <c r="B15" s="14"/>
      <c r="C15" s="13"/>
      <c r="D15" s="13"/>
      <c r="E15" s="13"/>
      <c r="F15" s="5"/>
      <c r="G15" s="5"/>
      <c r="H15" s="5"/>
    </row>
    <row r="16" spans="1:9" x14ac:dyDescent="0.25">
      <c r="A16" s="13"/>
      <c r="B16" s="14"/>
      <c r="C16" s="13"/>
      <c r="D16" s="13"/>
      <c r="E16" s="13"/>
      <c r="F16" s="5"/>
      <c r="G16" s="5"/>
      <c r="H16" s="5"/>
    </row>
    <row r="17" spans="1:8" x14ac:dyDescent="0.25">
      <c r="A17" s="13"/>
      <c r="B17" s="14"/>
      <c r="C17" s="13"/>
      <c r="D17" s="13"/>
      <c r="E17" s="13"/>
      <c r="F17" s="5"/>
      <c r="G17" s="5"/>
      <c r="H17" s="5"/>
    </row>
    <row r="18" spans="1:8" x14ac:dyDescent="0.25">
      <c r="A18" s="13"/>
      <c r="B18" s="14"/>
      <c r="C18" s="13"/>
      <c r="D18" s="13"/>
      <c r="E18" s="13"/>
      <c r="F18" s="5"/>
      <c r="G18" s="5"/>
      <c r="H18" s="5"/>
    </row>
    <row r="19" spans="1:8" x14ac:dyDescent="0.25">
      <c r="A19" s="5"/>
      <c r="B19" s="17"/>
      <c r="C19" s="5"/>
      <c r="D19" s="5"/>
      <c r="E19" s="5"/>
      <c r="F19" s="5"/>
      <c r="G19" s="5"/>
      <c r="H19" s="5"/>
    </row>
    <row r="20" spans="1:8" x14ac:dyDescent="0.25">
      <c r="A20" s="15"/>
      <c r="B20" s="17"/>
      <c r="C20" s="5"/>
      <c r="D20" s="5"/>
      <c r="E20" s="5"/>
      <c r="F20" s="5"/>
      <c r="G20" s="5"/>
      <c r="H20" s="5"/>
    </row>
    <row r="21" spans="1:8" x14ac:dyDescent="0.25">
      <c r="A21" s="15"/>
      <c r="B21" s="14"/>
      <c r="C21" s="5"/>
      <c r="D21" s="5"/>
      <c r="E21" s="5"/>
      <c r="F21" s="5"/>
      <c r="G21" s="5"/>
      <c r="H21" s="5"/>
    </row>
    <row r="22" spans="1:8" x14ac:dyDescent="0.25">
      <c r="A22" s="15"/>
      <c r="B22" s="14" t="s">
        <v>36</v>
      </c>
      <c r="C22" s="5"/>
      <c r="D22" s="5"/>
      <c r="E22" s="5"/>
      <c r="F22" s="5"/>
      <c r="G22" s="5"/>
      <c r="H22" s="5"/>
    </row>
    <row r="23" spans="1:8" x14ac:dyDescent="0.25">
      <c r="A23" s="5"/>
      <c r="B23" s="14" t="s">
        <v>23</v>
      </c>
      <c r="C23" s="5"/>
      <c r="D23" s="5"/>
      <c r="E23" s="5"/>
      <c r="F23" s="5"/>
      <c r="G23" s="5"/>
      <c r="H23" s="5"/>
    </row>
    <row r="24" spans="1:8" x14ac:dyDescent="0.25">
      <c r="A24" s="5"/>
      <c r="B24" s="14" t="s">
        <v>24</v>
      </c>
      <c r="C24" s="5"/>
      <c r="D24" s="5"/>
      <c r="E24" s="5"/>
      <c r="F24" s="5"/>
      <c r="G24" s="5"/>
      <c r="H24" s="5"/>
    </row>
    <row r="25" spans="1:8" ht="45" x14ac:dyDescent="0.25">
      <c r="A25" s="5"/>
      <c r="B25" s="14" t="s">
        <v>25</v>
      </c>
      <c r="C25" s="5"/>
      <c r="D25" s="5"/>
      <c r="E25" s="5"/>
      <c r="F25" s="5"/>
      <c r="G25" s="5"/>
      <c r="H25" s="5"/>
    </row>
    <row r="26" spans="1:8" ht="15" customHeight="1" x14ac:dyDescent="0.25">
      <c r="A26" s="5"/>
      <c r="B26" s="14" t="s">
        <v>26</v>
      </c>
      <c r="C26" s="5"/>
      <c r="D26" s="5"/>
      <c r="E26" s="5"/>
      <c r="F26" s="5"/>
      <c r="G26" s="5"/>
      <c r="H26" s="5"/>
    </row>
    <row r="27" spans="1:8" ht="30" x14ac:dyDescent="0.25">
      <c r="A27" s="5"/>
      <c r="B27" s="14" t="s">
        <v>27</v>
      </c>
      <c r="C27" s="5"/>
      <c r="D27" s="5"/>
      <c r="E27" s="5"/>
      <c r="F27" s="5"/>
      <c r="G27" s="5"/>
      <c r="H27" s="5"/>
    </row>
    <row r="28" spans="1:8" x14ac:dyDescent="0.25">
      <c r="A28" s="5"/>
      <c r="B28" s="14" t="s">
        <v>28</v>
      </c>
      <c r="C28" s="5"/>
      <c r="D28" s="5"/>
      <c r="E28" s="5"/>
      <c r="F28" s="5"/>
      <c r="G28" s="5"/>
      <c r="H28" s="5"/>
    </row>
    <row r="29" spans="1:8" x14ac:dyDescent="0.25">
      <c r="A29" s="5"/>
      <c r="B29" s="14" t="s">
        <v>29</v>
      </c>
      <c r="C29" s="5"/>
      <c r="D29" s="5"/>
      <c r="E29" s="5"/>
      <c r="F29" s="5"/>
      <c r="G29" s="5"/>
      <c r="H29" s="5"/>
    </row>
    <row r="30" spans="1:8" x14ac:dyDescent="0.25">
      <c r="A30" s="5"/>
      <c r="B30" s="14" t="s">
        <v>30</v>
      </c>
      <c r="C30" s="5"/>
      <c r="D30" s="5"/>
      <c r="E30" s="5"/>
      <c r="F30" s="5"/>
      <c r="G30" s="5"/>
      <c r="H30" s="5"/>
    </row>
    <row r="31" spans="1:8" x14ac:dyDescent="0.25">
      <c r="A31" s="5"/>
      <c r="B31" s="14" t="s">
        <v>31</v>
      </c>
      <c r="C31" s="5"/>
      <c r="D31" s="5"/>
      <c r="E31" s="5"/>
      <c r="F31" s="5"/>
      <c r="G31" s="5"/>
      <c r="H31" s="5"/>
    </row>
    <row r="32" spans="1:8" x14ac:dyDescent="0.25">
      <c r="A32" s="5"/>
      <c r="B32" s="14" t="s">
        <v>32</v>
      </c>
      <c r="C32" s="5"/>
      <c r="D32" s="5"/>
      <c r="E32" s="5"/>
      <c r="F32" s="5"/>
      <c r="G32" s="5"/>
      <c r="H32" s="5"/>
    </row>
    <row r="33" spans="1:8" x14ac:dyDescent="0.25">
      <c r="A33" s="5"/>
      <c r="B33" s="14" t="s">
        <v>33</v>
      </c>
      <c r="C33" s="5"/>
      <c r="D33" s="5"/>
      <c r="E33" s="5"/>
      <c r="F33" s="5"/>
      <c r="G33" s="5"/>
      <c r="H33" s="5"/>
    </row>
    <row r="34" spans="1:8" x14ac:dyDescent="0.25">
      <c r="A34" s="5"/>
      <c r="B34" s="14"/>
      <c r="C34" s="5"/>
      <c r="D34" s="5"/>
      <c r="E34" s="5"/>
      <c r="F34" s="5"/>
      <c r="G34" s="5"/>
      <c r="H34" s="5"/>
    </row>
    <row r="35" spans="1:8" x14ac:dyDescent="0.25">
      <c r="A35" s="5"/>
      <c r="B35" s="17"/>
      <c r="C35" s="5"/>
      <c r="D35" s="5"/>
      <c r="E35" s="5"/>
      <c r="F35" s="5"/>
      <c r="G35" s="5"/>
      <c r="H35" s="5"/>
    </row>
    <row r="36" spans="1:8" x14ac:dyDescent="0.25">
      <c r="A36" s="15"/>
      <c r="B36" s="17"/>
      <c r="C36" s="5"/>
      <c r="D36" s="5">
        <v>9400</v>
      </c>
      <c r="E36" s="5"/>
      <c r="F36" s="5"/>
      <c r="G36" s="5"/>
      <c r="H36" s="5"/>
    </row>
    <row r="37" spans="1:8" x14ac:dyDescent="0.25">
      <c r="A37" s="15"/>
      <c r="B37" s="17"/>
      <c r="C37" s="5"/>
      <c r="D37" s="5">
        <v>8300</v>
      </c>
      <c r="E37" s="5"/>
      <c r="F37" s="5"/>
      <c r="G37" s="5"/>
      <c r="H37" s="5"/>
    </row>
    <row r="38" spans="1:8" x14ac:dyDescent="0.25">
      <c r="A38" s="15"/>
      <c r="B38" s="17"/>
      <c r="C38" s="5"/>
      <c r="D38" s="5">
        <v>30000</v>
      </c>
      <c r="E38" s="5"/>
      <c r="F38" s="5"/>
      <c r="G38" s="5"/>
      <c r="H38" s="5"/>
    </row>
    <row r="39" spans="1:8" x14ac:dyDescent="0.25">
      <c r="A39" s="15"/>
      <c r="B39" s="17"/>
      <c r="C39" s="5"/>
      <c r="D39" s="5">
        <v>45900</v>
      </c>
      <c r="E39" s="5"/>
      <c r="F39" s="5"/>
      <c r="G39" s="5"/>
      <c r="H39" s="5"/>
    </row>
    <row r="40" spans="1:8" x14ac:dyDescent="0.25">
      <c r="A40" s="3"/>
      <c r="B40" s="17"/>
      <c r="C40" s="5"/>
      <c r="D40" s="5">
        <v>45900</v>
      </c>
      <c r="E40" s="5"/>
      <c r="F40" s="5"/>
      <c r="G40" s="5"/>
      <c r="H40" s="5"/>
    </row>
    <row r="41" spans="1:8" x14ac:dyDescent="0.25">
      <c r="A41" s="15"/>
      <c r="B41" s="17"/>
      <c r="C41" s="5"/>
      <c r="D41" s="5">
        <v>20600</v>
      </c>
      <c r="E41" s="5"/>
      <c r="F41" s="5"/>
      <c r="G41" s="5"/>
      <c r="H41" s="5"/>
    </row>
    <row r="42" spans="1:8" x14ac:dyDescent="0.25">
      <c r="A42" s="4" t="b">
        <v>1</v>
      </c>
      <c r="B42" s="17"/>
      <c r="C42" s="5"/>
      <c r="D42" s="5">
        <v>34300</v>
      </c>
      <c r="E42" s="5"/>
      <c r="F42" s="5"/>
      <c r="G42" s="5"/>
      <c r="H42" s="5"/>
    </row>
    <row r="43" spans="1:8" x14ac:dyDescent="0.25">
      <c r="A43" s="15"/>
      <c r="B43" s="17"/>
      <c r="C43" s="5"/>
      <c r="D43" s="5">
        <v>34300</v>
      </c>
      <c r="E43" s="5">
        <v>2</v>
      </c>
      <c r="F43" s="5"/>
      <c r="G43" s="5"/>
      <c r="H43" s="5"/>
    </row>
    <row r="44" spans="1:8" x14ac:dyDescent="0.25">
      <c r="A44" s="15"/>
      <c r="B44" s="17"/>
      <c r="C44" s="5"/>
      <c r="D44" s="5">
        <v>26500</v>
      </c>
      <c r="E44" s="5">
        <f>E43</f>
        <v>2</v>
      </c>
      <c r="F44" s="5"/>
      <c r="G44" s="5"/>
      <c r="H44" s="5"/>
    </row>
    <row r="45" spans="1:8" x14ac:dyDescent="0.25">
      <c r="A45" s="15"/>
      <c r="B45" s="17"/>
      <c r="C45" s="5"/>
      <c r="D45" s="5">
        <v>48400</v>
      </c>
      <c r="E45" s="5">
        <v>2000</v>
      </c>
      <c r="F45" s="5"/>
      <c r="G45" s="5"/>
      <c r="H45" s="5"/>
    </row>
    <row r="46" spans="1:8" x14ac:dyDescent="0.25">
      <c r="A46" s="16"/>
      <c r="B46" s="17"/>
      <c r="C46" s="5"/>
      <c r="D46" s="5">
        <v>170000</v>
      </c>
      <c r="E46" s="5"/>
      <c r="F46" s="5"/>
      <c r="G46" s="5"/>
      <c r="H46" s="5"/>
    </row>
    <row r="47" spans="1:8" x14ac:dyDescent="0.25">
      <c r="A47" s="5"/>
      <c r="B47" s="17"/>
      <c r="C47" s="5"/>
      <c r="D47" s="5"/>
      <c r="E47" s="5"/>
      <c r="F47" s="5"/>
      <c r="G47" s="5"/>
      <c r="H47" s="5"/>
    </row>
    <row r="48" spans="1:8" x14ac:dyDescent="0.25">
      <c r="A48" s="5"/>
      <c r="B48" s="17"/>
      <c r="C48" s="5"/>
      <c r="D48" s="5"/>
      <c r="E48" s="5"/>
      <c r="F48" s="5"/>
      <c r="G48" s="5"/>
      <c r="H48" s="5" t="s">
        <v>6</v>
      </c>
    </row>
    <row r="49" spans="1:8" x14ac:dyDescent="0.25">
      <c r="A49" s="15"/>
      <c r="B49" s="17"/>
      <c r="C49" s="5"/>
      <c r="D49" s="5"/>
      <c r="E49" s="5"/>
      <c r="F49" s="5"/>
      <c r="G49" s="5"/>
      <c r="H49" s="5"/>
    </row>
    <row r="50" spans="1:8" x14ac:dyDescent="0.25">
      <c r="A50" s="15"/>
      <c r="B50" s="17"/>
      <c r="C50" s="5"/>
      <c r="D50" s="5"/>
      <c r="E50" s="5"/>
      <c r="F50" s="5"/>
      <c r="G50" s="5"/>
      <c r="H50" s="5"/>
    </row>
    <row r="51" spans="1:8" x14ac:dyDescent="0.25">
      <c r="A51" s="5"/>
      <c r="B51" s="17"/>
      <c r="C51" s="5"/>
      <c r="D51" s="5"/>
      <c r="E51" s="5"/>
      <c r="F51" s="5"/>
      <c r="G51" s="5"/>
      <c r="H51" s="5"/>
    </row>
    <row r="52" spans="1:8" x14ac:dyDescent="0.25">
      <c r="A52" s="15"/>
      <c r="B52" s="17"/>
      <c r="C52" s="5"/>
      <c r="D52" s="5"/>
      <c r="E52" s="5"/>
      <c r="F52" s="5"/>
      <c r="G52" s="5"/>
      <c r="H52" s="5"/>
    </row>
    <row r="53" spans="1:8" x14ac:dyDescent="0.25">
      <c r="B53" s="14"/>
    </row>
    <row r="54" spans="1:8" x14ac:dyDescent="0.25">
      <c r="B54" s="14"/>
    </row>
    <row r="55" spans="1:8" x14ac:dyDescent="0.25">
      <c r="B55" s="14" t="s">
        <v>37</v>
      </c>
    </row>
    <row r="56" spans="1:8" x14ac:dyDescent="0.25">
      <c r="B56" s="14" t="s">
        <v>38</v>
      </c>
    </row>
    <row r="57" spans="1:8" x14ac:dyDescent="0.25">
      <c r="B57" s="14" t="s">
        <v>39</v>
      </c>
    </row>
    <row r="58" spans="1:8" x14ac:dyDescent="0.25">
      <c r="B58" s="14" t="s">
        <v>40</v>
      </c>
    </row>
    <row r="59" spans="1:8" x14ac:dyDescent="0.25">
      <c r="B59" s="14"/>
    </row>
    <row r="60" spans="1:8" x14ac:dyDescent="0.25">
      <c r="B60" s="14"/>
    </row>
    <row r="61" spans="1:8" x14ac:dyDescent="0.25">
      <c r="B61" s="14"/>
    </row>
  </sheetData>
  <sheetProtection selectLockedCells="1"/>
  <dataValidations disablePrompts="1" count="2">
    <dataValidation type="list" allowBlank="1" showInputMessage="1" showErrorMessage="1" sqref="E31">
      <formula1>PO_2</formula1>
    </dataValidation>
    <dataValidation type="list" allowBlank="1" showInputMessage="1" showErrorMessage="1" sqref="H32">
      <formula1>$A$36:$A$45</formula1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3" name="Drop Down 4">
              <controlPr defaultSize="0" autoLine="0" autoPict="0" altText="Seznam">
                <anchor moveWithCells="1">
                  <from>
                    <xdr:col>5</xdr:col>
                    <xdr:colOff>66675</xdr:colOff>
                    <xdr:row>39</xdr:row>
                    <xdr:rowOff>38100</xdr:rowOff>
                  </from>
                  <to>
                    <xdr:col>8</xdr:col>
                    <xdr:colOff>142875</xdr:colOff>
                    <xdr:row>40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Kumulativní rozpočet projektu</vt:lpstr>
      <vt:lpstr>List2</vt:lpstr>
      <vt:lpstr>List2!_Toc422476566</vt:lpstr>
      <vt:lpstr>List2!_Toc422476567</vt:lpstr>
      <vt:lpstr>List2!_Toc422476568</vt:lpstr>
      <vt:lpstr>List2!_Toc422476569</vt:lpstr>
      <vt:lpstr>List2!_Toc422476571</vt:lpstr>
      <vt:lpstr>List2!_Toc422476573</vt:lpstr>
      <vt:lpstr>List2!_Toc422476574</vt:lpstr>
      <vt:lpstr>List2!_Toc422476575</vt:lpstr>
      <vt:lpstr>List2!_Toc422476576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Lukas</dc:creator>
  <cp:lastModifiedBy>Vrablikova Ivana</cp:lastModifiedBy>
  <cp:lastPrinted>2015-10-09T11:28:41Z</cp:lastPrinted>
  <dcterms:created xsi:type="dcterms:W3CDTF">2015-03-26T09:24:46Z</dcterms:created>
  <dcterms:modified xsi:type="dcterms:W3CDTF">2023-08-08T13:57:37Z</dcterms:modified>
</cp:coreProperties>
</file>